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 Moyses\Documents\"/>
    </mc:Choice>
  </mc:AlternateContent>
  <xr:revisionPtr revIDLastSave="0" documentId="13_ncr:1_{C2912AD2-A22E-4728-B4BF-253948A40580}" xr6:coauthVersionLast="45" xr6:coauthVersionMax="45" xr10:uidLastSave="{00000000-0000-0000-0000-000000000000}"/>
  <bookViews>
    <workbookView xWindow="-120" yWindow="-120" windowWidth="29040" windowHeight="15840" xr2:uid="{F107CC94-237A-4D7B-9EDA-80E9F67AB538}"/>
  </bookViews>
  <sheets>
    <sheet name="Profitable Events" sheetId="4" r:id="rId1"/>
    <sheet name="FOCHS Accounts 2019-2020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4" l="1"/>
  <c r="B18" i="4"/>
  <c r="B16" i="4"/>
  <c r="B6" i="4"/>
  <c r="B14" i="4"/>
  <c r="B12" i="4"/>
  <c r="B10" i="4"/>
  <c r="B8" i="4"/>
  <c r="B4" i="4"/>
  <c r="K44" i="3"/>
  <c r="J44" i="3"/>
  <c r="K39" i="3"/>
  <c r="J39" i="3"/>
  <c r="K33" i="3"/>
  <c r="I33" i="3"/>
  <c r="I31" i="3"/>
  <c r="K16" i="3"/>
  <c r="J16" i="3"/>
  <c r="I5" i="3"/>
  <c r="I16" i="3" s="1"/>
  <c r="E69" i="3"/>
  <c r="D69" i="3"/>
  <c r="C69" i="3"/>
  <c r="E50" i="3"/>
  <c r="D50" i="3"/>
  <c r="C50" i="3"/>
  <c r="E35" i="3"/>
  <c r="D35" i="3"/>
  <c r="C35" i="3"/>
  <c r="E16" i="3"/>
  <c r="D16" i="3"/>
  <c r="C16" i="3"/>
  <c r="E7" i="3"/>
  <c r="C7" i="3"/>
  <c r="C63" i="3"/>
  <c r="D7" i="3"/>
  <c r="D63" i="3"/>
  <c r="J33" i="3"/>
</calcChain>
</file>

<file path=xl/sharedStrings.xml><?xml version="1.0" encoding="utf-8"?>
<sst xmlns="http://schemas.openxmlformats.org/spreadsheetml/2006/main" count="133" uniqueCount="72">
  <si>
    <t>FOCHS Accounts September 2019 - July 2020</t>
  </si>
  <si>
    <t>Description</t>
  </si>
  <si>
    <t xml:space="preserve">Credit </t>
  </si>
  <si>
    <t>Debit</t>
  </si>
  <si>
    <t xml:space="preserve">Month/Year </t>
  </si>
  <si>
    <t>Tobar Toys</t>
  </si>
  <si>
    <t>Parents Association Insurance</t>
  </si>
  <si>
    <t>Nearly New Uniform</t>
  </si>
  <si>
    <t>Christmas Fayre Reindeer Food</t>
  </si>
  <si>
    <t>Boys in Blue Christmas Gifts</t>
  </si>
  <si>
    <t>Fireworks Contributon Oaklands</t>
  </si>
  <si>
    <t>Young Shakespeare Co 2nd Instalment</t>
  </si>
  <si>
    <t xml:space="preserve">Christmas Fayre Refreshments </t>
  </si>
  <si>
    <t>Christmas Gift Shop</t>
  </si>
  <si>
    <t>Reindeer and Grotto</t>
  </si>
  <si>
    <t>PA Sub Coopersale Hall</t>
  </si>
  <si>
    <t>Choc Santas Raffle Baskets</t>
  </si>
  <si>
    <t>Christmas Gifts K Lovejoy &amp; Kitchen</t>
  </si>
  <si>
    <t>Christmas Raffle Tickets</t>
  </si>
  <si>
    <t>Christmas Fayre Cake Decoration</t>
  </si>
  <si>
    <t>Hobgoblin Theatre</t>
  </si>
  <si>
    <t>Santa Outfit</t>
  </si>
  <si>
    <t xml:space="preserve">Christmas Gift Cards Office </t>
  </si>
  <si>
    <t>Kelly's Coaches Panto Transport</t>
  </si>
  <si>
    <t>Nearly New Unifrom</t>
  </si>
  <si>
    <t>Fireworks Lucky Dip</t>
  </si>
  <si>
    <t>DJ Clay Glow Disco</t>
  </si>
  <si>
    <t>Disco Refreshments  Sweet Stall Christmas</t>
  </si>
  <si>
    <t>Sound Equipment Glow Disco</t>
  </si>
  <si>
    <t>Music Dept PA System (£896.80)</t>
  </si>
  <si>
    <t>Photobooth Christmas Fayre</t>
  </si>
  <si>
    <t>Party Extras Glow Disco (Face Paint/Balloons)</t>
  </si>
  <si>
    <t>Christmas Fayre Takings</t>
  </si>
  <si>
    <t>Christmas Gift Shop Stock</t>
  </si>
  <si>
    <t>Tuck Shop Stock</t>
  </si>
  <si>
    <t>Credit</t>
  </si>
  <si>
    <t>Glow in the Dark Disco Takings</t>
  </si>
  <si>
    <t>Tuck Shop Takings</t>
  </si>
  <si>
    <t>Living Eggs</t>
  </si>
  <si>
    <t>Ice-Cream from Jaspreet Chahil</t>
  </si>
  <si>
    <t>Afternoon Tea (LS &amp; JD) Xmas bags, stickers, sweetcones</t>
  </si>
  <si>
    <t xml:space="preserve">Tuck Shop, PITP refreshements, end of year vouchers </t>
  </si>
  <si>
    <t>2nd Instalment Jack and the Beanstalk Panto</t>
  </si>
  <si>
    <t>Harlow Playhouse Panto Jack &amp; the Beanstalk</t>
  </si>
  <si>
    <t>Bank transfer for Living Things</t>
  </si>
  <si>
    <t xml:space="preserve">Bank Account Balance </t>
  </si>
  <si>
    <t>Bank Account Balance</t>
  </si>
  <si>
    <t>Month/Year</t>
  </si>
  <si>
    <t>Easter Baskets</t>
  </si>
  <si>
    <t>The Party Entertainer (Joe Banana)</t>
  </si>
  <si>
    <t>Book Fair Float</t>
  </si>
  <si>
    <t>Petty Cash Tins</t>
  </si>
  <si>
    <t>J &amp; C Party Pets Easter Animals</t>
  </si>
  <si>
    <t>Ipad Instalement No 1</t>
  </si>
  <si>
    <t>Year 6 Hoodies FOCHS Leaving Gift</t>
  </si>
  <si>
    <t>Movie and Food night</t>
  </si>
  <si>
    <t xml:space="preserve">Easter Raffle  - Easter Baskets </t>
  </si>
  <si>
    <t xml:space="preserve">Month/Year  </t>
  </si>
  <si>
    <t>End of Year staff gifts</t>
  </si>
  <si>
    <t>Community Balance at end of school year 2019/2020</t>
  </si>
  <si>
    <t>Savings Balance atend of school year 2019/2020</t>
  </si>
  <si>
    <t>Refreshments Movie and Food Night</t>
  </si>
  <si>
    <t>K Lovejoy leaving gift</t>
  </si>
  <si>
    <t>Tuck Shop Net Takings</t>
  </si>
  <si>
    <t>Glow in the Dark Disco Net Takings</t>
  </si>
  <si>
    <t>Christmas Fayre Takings Net Profit</t>
  </si>
  <si>
    <t>Fireworks Lucky Dip &amp; Oakland Contribution</t>
  </si>
  <si>
    <t>Movie and Food night Netprofit</t>
  </si>
  <si>
    <t>Easter Raffle NetProfit</t>
  </si>
  <si>
    <t>Christmas Raffle Tickets Net Profit</t>
  </si>
  <si>
    <t>Christmas Gift Shop Net Profit</t>
  </si>
  <si>
    <t>What was profitable in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</si>
</sst>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7" fontId="0" fillId="0" borderId="2" xfId="0" applyNumberFormat="1" applyBorder="1"/>
    <xf numFmtId="164" fontId="0" fillId="0" borderId="2" xfId="0" applyNumberFormat="1" applyBorder="1"/>
    <xf numFmtId="8" fontId="0" fillId="0" borderId="1" xfId="0" applyNumberFormat="1" applyBorder="1"/>
    <xf numFmtId="0" fontId="1" fillId="0" borderId="2" xfId="0" applyFont="1" applyBorder="1"/>
    <xf numFmtId="164" fontId="1" fillId="0" borderId="2" xfId="0" applyNumberFormat="1" applyFont="1" applyBorder="1"/>
    <xf numFmtId="44" fontId="0" fillId="0" borderId="1" xfId="1" applyFont="1" applyBorder="1"/>
    <xf numFmtId="44" fontId="0" fillId="0" borderId="2" xfId="1" applyFont="1" applyBorder="1"/>
    <xf numFmtId="0" fontId="0" fillId="0" borderId="3" xfId="0" applyBorder="1"/>
    <xf numFmtId="164" fontId="0" fillId="0" borderId="3" xfId="0" applyNumberFormat="1" applyBorder="1"/>
    <xf numFmtId="0" fontId="0" fillId="0" borderId="2" xfId="0" applyFill="1" applyBorder="1"/>
    <xf numFmtId="0" fontId="0" fillId="0" borderId="4" xfId="0" applyBorder="1"/>
    <xf numFmtId="44" fontId="0" fillId="0" borderId="4" xfId="1" applyFont="1" applyBorder="1"/>
    <xf numFmtId="164" fontId="1" fillId="0" borderId="3" xfId="0" applyNumberFormat="1" applyFont="1" applyBorder="1"/>
    <xf numFmtId="44" fontId="0" fillId="0" borderId="3" xfId="1" applyFont="1" applyBorder="1"/>
    <xf numFmtId="44" fontId="0" fillId="0" borderId="1" xfId="0" applyNumberFormat="1" applyBorder="1"/>
    <xf numFmtId="44" fontId="0" fillId="0" borderId="2" xfId="0" applyNumberFormat="1" applyBorder="1"/>
    <xf numFmtId="0" fontId="0" fillId="0" borderId="5" xfId="0" applyBorder="1"/>
    <xf numFmtId="44" fontId="0" fillId="0" borderId="5" xfId="0" applyNumberFormat="1" applyBorder="1"/>
    <xf numFmtId="44" fontId="0" fillId="0" borderId="5" xfId="1" applyFont="1" applyBorder="1"/>
    <xf numFmtId="0" fontId="0" fillId="0" borderId="0" xfId="0" applyBorder="1"/>
    <xf numFmtId="44" fontId="0" fillId="0" borderId="0" xfId="0" applyNumberFormat="1" applyBorder="1"/>
    <xf numFmtId="8" fontId="0" fillId="0" borderId="0" xfId="0" applyNumberFormat="1"/>
    <xf numFmtId="0" fontId="4" fillId="0" borderId="0" xfId="0" applyFont="1"/>
    <xf numFmtId="0" fontId="3" fillId="0" borderId="2" xfId="0" applyFont="1" applyBorder="1"/>
    <xf numFmtId="164" fontId="3" fillId="0" borderId="2" xfId="0" applyNumberFormat="1" applyFont="1" applyBorder="1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164" fontId="0" fillId="0" borderId="0" xfId="0" applyNumberFormat="1" applyBorder="1"/>
    <xf numFmtId="44" fontId="0" fillId="0" borderId="0" xfId="1" applyFont="1" applyBorder="1"/>
    <xf numFmtId="44" fontId="3" fillId="0" borderId="0" xfId="1" applyFont="1" applyBorder="1"/>
    <xf numFmtId="0" fontId="4" fillId="0" borderId="6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185E-A3C1-45DD-BC07-3A1E9E39D117}">
  <dimension ref="A1:K24"/>
  <sheetViews>
    <sheetView tabSelected="1" workbookViewId="0">
      <selection activeCell="E12" sqref="E12"/>
    </sheetView>
  </sheetViews>
  <sheetFormatPr defaultRowHeight="15" x14ac:dyDescent="0.25"/>
  <cols>
    <col min="1" max="1" width="39.42578125" bestFit="1" customWidth="1"/>
    <col min="2" max="2" width="10.5703125" bestFit="1" customWidth="1"/>
    <col min="4" max="4" width="30.5703125" bestFit="1" customWidth="1"/>
    <col min="5" max="5" width="10.5703125" bestFit="1" customWidth="1"/>
    <col min="8" max="8" width="32.7109375" bestFit="1" customWidth="1"/>
    <col min="9" max="9" width="10.5703125" bestFit="1" customWidth="1"/>
  </cols>
  <sheetData>
    <row r="1" spans="1:10" ht="15.75" thickBot="1" x14ac:dyDescent="0.3">
      <c r="A1" s="35" t="s">
        <v>71</v>
      </c>
    </row>
    <row r="2" spans="1:10" ht="15.75" thickTop="1" x14ac:dyDescent="0.25"/>
    <row r="4" spans="1:10" x14ac:dyDescent="0.25">
      <c r="A4" s="7" t="s">
        <v>63</v>
      </c>
      <c r="B4" s="8">
        <f>187.7-40-16.2</f>
        <v>131.5</v>
      </c>
      <c r="D4" s="23"/>
      <c r="E4" s="32"/>
      <c r="F4" s="23"/>
      <c r="G4" s="32"/>
      <c r="H4" s="23"/>
      <c r="I4" s="23"/>
    </row>
    <row r="5" spans="1:10" x14ac:dyDescent="0.25">
      <c r="A5" s="27"/>
      <c r="B5" s="28"/>
      <c r="D5" s="23"/>
      <c r="E5" s="32"/>
      <c r="F5" s="23"/>
      <c r="G5" s="23"/>
      <c r="H5" s="30"/>
      <c r="I5" s="31"/>
    </row>
    <row r="6" spans="1:10" x14ac:dyDescent="0.25">
      <c r="A6" s="3" t="s">
        <v>66</v>
      </c>
      <c r="B6" s="5">
        <f>101+913.87</f>
        <v>1014.87</v>
      </c>
      <c r="D6" s="23"/>
      <c r="E6" s="32"/>
      <c r="F6" s="23"/>
      <c r="G6" s="23"/>
      <c r="H6" s="31"/>
      <c r="I6" s="31"/>
    </row>
    <row r="7" spans="1:10" x14ac:dyDescent="0.25">
      <c r="A7" s="3"/>
      <c r="B7" s="5"/>
      <c r="D7" s="23"/>
      <c r="E7" s="32"/>
      <c r="F7" s="23"/>
      <c r="G7" s="23"/>
      <c r="H7" s="30"/>
      <c r="I7" s="31"/>
    </row>
    <row r="8" spans="1:10" x14ac:dyDescent="0.25">
      <c r="A8" s="7" t="s">
        <v>64</v>
      </c>
      <c r="B8" s="8">
        <f>696-233.91-96-117.62-200</f>
        <v>48.470000000000027</v>
      </c>
      <c r="D8" s="23"/>
      <c r="E8" s="32"/>
      <c r="F8" s="23"/>
      <c r="G8" s="23"/>
      <c r="H8" s="30"/>
      <c r="I8" s="31"/>
    </row>
    <row r="9" spans="1:10" x14ac:dyDescent="0.25">
      <c r="A9" s="3"/>
      <c r="B9" s="3"/>
      <c r="D9" s="23"/>
      <c r="E9" s="32"/>
      <c r="F9" s="23"/>
      <c r="G9" s="23"/>
      <c r="H9" s="30"/>
      <c r="I9" s="31"/>
    </row>
    <row r="10" spans="1:10" x14ac:dyDescent="0.25">
      <c r="A10" s="3" t="s">
        <v>24</v>
      </c>
      <c r="B10" s="10">
        <f>316+49.5+103+53+61.5+39+70+107.5+10</f>
        <v>809.5</v>
      </c>
      <c r="D10" s="23"/>
      <c r="E10" s="33"/>
      <c r="H10" s="23"/>
      <c r="I10" s="23"/>
      <c r="J10" s="23"/>
    </row>
    <row r="11" spans="1:10" x14ac:dyDescent="0.25">
      <c r="A11" s="3"/>
      <c r="B11" s="3"/>
      <c r="D11" s="23"/>
      <c r="E11" s="33"/>
      <c r="H11" s="23"/>
      <c r="I11" s="23"/>
      <c r="J11" s="23"/>
    </row>
    <row r="12" spans="1:10" x14ac:dyDescent="0.25">
      <c r="A12" s="3" t="s">
        <v>70</v>
      </c>
      <c r="B12" s="5">
        <f>1671-35.99-715.64</f>
        <v>919.37</v>
      </c>
      <c r="D12" s="23"/>
      <c r="E12" s="33"/>
      <c r="H12" s="30"/>
      <c r="I12" s="34"/>
      <c r="J12" s="23"/>
    </row>
    <row r="13" spans="1:10" x14ac:dyDescent="0.25">
      <c r="A13" s="3"/>
      <c r="B13" s="3"/>
      <c r="D13" s="23"/>
      <c r="E13" s="23"/>
      <c r="H13" s="23"/>
      <c r="I13" s="23"/>
      <c r="J13" s="23"/>
    </row>
    <row r="14" spans="1:10" x14ac:dyDescent="0.25">
      <c r="A14" s="3" t="s">
        <v>65</v>
      </c>
      <c r="B14" s="5">
        <f>1532.5-67.07-898.84-280-75.4-46.68</f>
        <v>164.51000000000002</v>
      </c>
      <c r="H14" s="23"/>
      <c r="I14" s="23"/>
      <c r="J14" s="23"/>
    </row>
    <row r="15" spans="1:10" x14ac:dyDescent="0.25">
      <c r="A15" s="27"/>
      <c r="B15" s="28"/>
      <c r="H15" s="23"/>
      <c r="I15" s="23"/>
      <c r="J15" s="23"/>
    </row>
    <row r="16" spans="1:10" x14ac:dyDescent="0.25">
      <c r="A16" s="3" t="s">
        <v>69</v>
      </c>
      <c r="B16" s="5">
        <f>450-4.45</f>
        <v>445.55</v>
      </c>
      <c r="H16" s="23"/>
      <c r="I16" s="23"/>
      <c r="J16" s="23"/>
    </row>
    <row r="17" spans="1:11" x14ac:dyDescent="0.25">
      <c r="A17" s="27"/>
      <c r="B17" s="28"/>
      <c r="H17" s="30"/>
      <c r="I17" s="34"/>
      <c r="J17" s="34"/>
      <c r="K17" s="29"/>
    </row>
    <row r="18" spans="1:11" x14ac:dyDescent="0.25">
      <c r="A18" s="3" t="s">
        <v>68</v>
      </c>
      <c r="B18" s="10">
        <f>104.6-63.99</f>
        <v>40.609999999999992</v>
      </c>
      <c r="D18" s="23"/>
      <c r="E18" s="32"/>
      <c r="F18" s="32"/>
      <c r="G18" s="23"/>
      <c r="H18" s="23"/>
      <c r="I18" s="23"/>
      <c r="J18" s="23"/>
    </row>
    <row r="19" spans="1:11" x14ac:dyDescent="0.25">
      <c r="A19" s="3"/>
      <c r="B19" s="3"/>
      <c r="D19" s="23"/>
      <c r="E19" s="23"/>
      <c r="F19" s="23"/>
      <c r="G19" s="23"/>
      <c r="H19" s="23"/>
      <c r="I19" s="23"/>
      <c r="J19" s="23"/>
    </row>
    <row r="20" spans="1:11" x14ac:dyDescent="0.25">
      <c r="A20" s="3" t="s">
        <v>67</v>
      </c>
      <c r="B20" s="10">
        <f>596.1-84.97</f>
        <v>511.13</v>
      </c>
      <c r="D20" s="23"/>
      <c r="E20" s="23"/>
      <c r="F20" s="23"/>
      <c r="G20" s="23"/>
    </row>
    <row r="21" spans="1:11" x14ac:dyDescent="0.25">
      <c r="D21" s="23"/>
      <c r="E21" s="23"/>
      <c r="F21" s="23"/>
      <c r="G21" s="23"/>
    </row>
    <row r="22" spans="1:11" x14ac:dyDescent="0.25">
      <c r="D22" s="30"/>
      <c r="E22" s="31"/>
      <c r="F22" s="23"/>
      <c r="G22" s="23"/>
    </row>
    <row r="23" spans="1:11" x14ac:dyDescent="0.25">
      <c r="D23" s="30"/>
      <c r="E23" s="31"/>
      <c r="F23" s="23"/>
      <c r="G23" s="23"/>
    </row>
    <row r="24" spans="1:11" x14ac:dyDescent="0.25">
      <c r="D24" s="30"/>
      <c r="E24" s="30"/>
      <c r="F24" s="23"/>
      <c r="G24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0FF4-6DD5-413C-AF9F-C44BD535C5AD}">
  <dimension ref="A1:K70"/>
  <sheetViews>
    <sheetView workbookViewId="0">
      <selection activeCell="B41" sqref="B41:D41"/>
    </sheetView>
  </sheetViews>
  <sheetFormatPr defaultRowHeight="15" x14ac:dyDescent="0.25"/>
  <cols>
    <col min="1" max="1" width="12" customWidth="1"/>
    <col min="2" max="2" width="52.28515625" customWidth="1"/>
    <col min="3" max="3" width="14.140625" customWidth="1"/>
    <col min="4" max="4" width="10.5703125" bestFit="1" customWidth="1"/>
    <col min="5" max="5" width="20.42578125" bestFit="1" customWidth="1"/>
    <col min="7" max="7" width="12.140625" customWidth="1"/>
    <col min="8" max="8" width="36.28515625" customWidth="1"/>
    <col min="9" max="9" width="14.28515625" customWidth="1"/>
    <col min="10" max="10" width="10.7109375" customWidth="1"/>
    <col min="11" max="11" width="22" customWidth="1"/>
  </cols>
  <sheetData>
    <row r="1" spans="1:11" x14ac:dyDescent="0.25">
      <c r="A1" s="26" t="s">
        <v>0</v>
      </c>
      <c r="B1" s="26"/>
    </row>
    <row r="3" spans="1:11" x14ac:dyDescent="0.25">
      <c r="A3" s="3" t="s">
        <v>4</v>
      </c>
      <c r="B3" s="3" t="s">
        <v>1</v>
      </c>
      <c r="C3" s="3" t="s">
        <v>2</v>
      </c>
      <c r="D3" s="11" t="s">
        <v>3</v>
      </c>
      <c r="E3" s="13" t="s">
        <v>46</v>
      </c>
      <c r="G3" s="3" t="s">
        <v>47</v>
      </c>
      <c r="H3" s="3" t="s">
        <v>1</v>
      </c>
      <c r="I3" s="3" t="s">
        <v>2</v>
      </c>
      <c r="J3" s="3" t="s">
        <v>3</v>
      </c>
      <c r="K3" s="3" t="s">
        <v>46</v>
      </c>
    </row>
    <row r="4" spans="1:11" x14ac:dyDescent="0.25">
      <c r="A4" s="4">
        <v>43709</v>
      </c>
      <c r="B4" s="7" t="s">
        <v>41</v>
      </c>
      <c r="C4" s="7"/>
      <c r="D4" s="16">
        <v>282.64</v>
      </c>
      <c r="E4" s="3"/>
      <c r="G4" s="4">
        <v>43891</v>
      </c>
      <c r="H4" s="3" t="s">
        <v>48</v>
      </c>
      <c r="I4" s="10"/>
      <c r="J4" s="10">
        <v>63.99</v>
      </c>
      <c r="K4" s="3"/>
    </row>
    <row r="5" spans="1:11" x14ac:dyDescent="0.25">
      <c r="A5" s="3"/>
      <c r="B5" s="7" t="s">
        <v>42</v>
      </c>
      <c r="C5" s="7"/>
      <c r="D5" s="16">
        <v>384</v>
      </c>
      <c r="E5" s="3"/>
      <c r="G5" s="3"/>
      <c r="H5" s="3" t="s">
        <v>7</v>
      </c>
      <c r="I5" s="10">
        <f>28.5+65.5+13.5</f>
        <v>107.5</v>
      </c>
      <c r="J5" s="10"/>
      <c r="K5" s="3"/>
    </row>
    <row r="6" spans="1:11" x14ac:dyDescent="0.25">
      <c r="A6" s="3"/>
      <c r="B6" s="3"/>
      <c r="C6" s="5"/>
      <c r="D6" s="11"/>
      <c r="E6" s="3"/>
      <c r="G6" s="3"/>
      <c r="H6" s="3" t="s">
        <v>49</v>
      </c>
      <c r="I6" s="10"/>
      <c r="J6" s="10">
        <v>250</v>
      </c>
      <c r="K6" s="3"/>
    </row>
    <row r="7" spans="1:11" ht="15.75" thickBot="1" x14ac:dyDescent="0.3">
      <c r="A7" s="1"/>
      <c r="B7" s="1"/>
      <c r="C7" s="2">
        <f>SUM(C4:C6)</f>
        <v>0</v>
      </c>
      <c r="D7" s="2">
        <f ca="1">SUM(D4:D7)</f>
        <v>666.64</v>
      </c>
      <c r="E7" s="10">
        <f>16284.8-666.64</f>
        <v>15618.16</v>
      </c>
      <c r="G7" s="3"/>
      <c r="H7" s="3" t="s">
        <v>61</v>
      </c>
      <c r="I7" s="10"/>
      <c r="J7" s="10">
        <v>84.97</v>
      </c>
      <c r="K7" s="3"/>
    </row>
    <row r="8" spans="1:11" ht="15.75" thickTop="1" x14ac:dyDescent="0.25">
      <c r="G8" s="3"/>
      <c r="H8" s="3" t="s">
        <v>7</v>
      </c>
      <c r="I8" s="10">
        <v>10</v>
      </c>
      <c r="J8" s="10"/>
      <c r="K8" s="3"/>
    </row>
    <row r="9" spans="1:11" x14ac:dyDescent="0.25">
      <c r="A9" s="3" t="s">
        <v>4</v>
      </c>
      <c r="B9" s="3" t="s">
        <v>1</v>
      </c>
      <c r="C9" s="3" t="s">
        <v>2</v>
      </c>
      <c r="D9" s="11" t="s">
        <v>3</v>
      </c>
      <c r="E9" s="13" t="s">
        <v>46</v>
      </c>
      <c r="G9" s="3"/>
      <c r="H9" s="3" t="s">
        <v>55</v>
      </c>
      <c r="I9" s="10">
        <v>596.1</v>
      </c>
      <c r="J9" s="10"/>
      <c r="K9" s="3"/>
    </row>
    <row r="10" spans="1:11" x14ac:dyDescent="0.25">
      <c r="A10" s="4">
        <v>43739</v>
      </c>
      <c r="B10" s="3" t="s">
        <v>24</v>
      </c>
      <c r="C10" s="5">
        <v>316</v>
      </c>
      <c r="D10" s="12"/>
      <c r="E10" s="3"/>
      <c r="G10" s="3"/>
      <c r="H10" s="3" t="s">
        <v>50</v>
      </c>
      <c r="I10" s="10"/>
      <c r="J10" s="10">
        <v>50</v>
      </c>
      <c r="K10" s="3"/>
    </row>
    <row r="11" spans="1:11" x14ac:dyDescent="0.25">
      <c r="A11" s="3"/>
      <c r="B11" s="3" t="s">
        <v>34</v>
      </c>
      <c r="C11" s="5"/>
      <c r="D11" s="12">
        <v>20</v>
      </c>
      <c r="E11" s="3"/>
      <c r="G11" s="3"/>
      <c r="H11" s="3" t="s">
        <v>51</v>
      </c>
      <c r="I11" s="10"/>
      <c r="J11" s="10">
        <v>27.08</v>
      </c>
      <c r="K11" s="3"/>
    </row>
    <row r="12" spans="1:11" x14ac:dyDescent="0.25">
      <c r="A12" s="3"/>
      <c r="B12" s="3" t="s">
        <v>24</v>
      </c>
      <c r="C12" s="5">
        <v>49.5</v>
      </c>
      <c r="D12" s="12"/>
      <c r="E12" s="3"/>
      <c r="G12" s="3"/>
      <c r="H12" s="3" t="s">
        <v>52</v>
      </c>
      <c r="I12" s="10"/>
      <c r="J12" s="10">
        <v>540</v>
      </c>
      <c r="K12" s="3"/>
    </row>
    <row r="13" spans="1:11" x14ac:dyDescent="0.25">
      <c r="A13" s="3"/>
      <c r="B13" s="3" t="s">
        <v>24</v>
      </c>
      <c r="C13" s="5">
        <v>103</v>
      </c>
      <c r="D13" s="12"/>
      <c r="E13" s="3"/>
      <c r="G13" s="3"/>
      <c r="H13" s="3" t="s">
        <v>50</v>
      </c>
      <c r="I13" s="10">
        <v>50</v>
      </c>
      <c r="J13" s="10"/>
      <c r="K13" s="3"/>
    </row>
    <row r="14" spans="1:11" x14ac:dyDescent="0.25">
      <c r="A14" s="3"/>
      <c r="B14" s="3" t="s">
        <v>34</v>
      </c>
      <c r="C14" s="5"/>
      <c r="D14" s="12">
        <v>16.2</v>
      </c>
      <c r="E14" s="3"/>
      <c r="G14" s="3"/>
      <c r="H14" s="3" t="s">
        <v>56</v>
      </c>
      <c r="I14" s="10">
        <v>104.6</v>
      </c>
      <c r="J14" s="10"/>
      <c r="K14" s="3"/>
    </row>
    <row r="15" spans="1:11" x14ac:dyDescent="0.25">
      <c r="A15" s="3"/>
      <c r="B15" s="3"/>
      <c r="C15" s="3"/>
      <c r="D15" s="11"/>
      <c r="E15" s="3"/>
      <c r="G15" s="3"/>
      <c r="H15" s="3"/>
      <c r="I15" s="10"/>
      <c r="J15" s="10"/>
      <c r="K15" s="3"/>
    </row>
    <row r="16" spans="1:11" ht="15.75" thickBot="1" x14ac:dyDescent="0.3">
      <c r="A16" s="1"/>
      <c r="B16" s="1"/>
      <c r="C16" s="2">
        <f>SUM(C10:C15)</f>
        <v>468.5</v>
      </c>
      <c r="D16" s="2">
        <f>SUM(D10:D15)</f>
        <v>36.200000000000003</v>
      </c>
      <c r="E16" s="10">
        <f>15618.16-36.2+468.5</f>
        <v>16050.46</v>
      </c>
      <c r="G16" s="1"/>
      <c r="H16" s="1"/>
      <c r="I16" s="9">
        <f>SUM(I4:I15)</f>
        <v>868.2</v>
      </c>
      <c r="J16" s="9">
        <f>SUM(J4:J15)</f>
        <v>1016.04</v>
      </c>
      <c r="K16" s="9">
        <f>14402.59+868.2-1016.04</f>
        <v>14254.75</v>
      </c>
    </row>
    <row r="17" spans="1:11" ht="15.75" thickTop="1" x14ac:dyDescent="0.25"/>
    <row r="18" spans="1:11" x14ac:dyDescent="0.25">
      <c r="A18" s="3" t="s">
        <v>4</v>
      </c>
      <c r="B18" s="3" t="s">
        <v>1</v>
      </c>
      <c r="C18" s="3" t="s">
        <v>2</v>
      </c>
      <c r="D18" s="11" t="s">
        <v>3</v>
      </c>
      <c r="E18" s="13" t="s">
        <v>46</v>
      </c>
      <c r="G18" s="3" t="s">
        <v>47</v>
      </c>
      <c r="H18" s="3" t="s">
        <v>1</v>
      </c>
      <c r="I18" s="3" t="s">
        <v>35</v>
      </c>
      <c r="J18" s="3" t="s">
        <v>3</v>
      </c>
      <c r="K18" s="3" t="s">
        <v>46</v>
      </c>
    </row>
    <row r="19" spans="1:11" x14ac:dyDescent="0.25">
      <c r="A19" s="4">
        <v>43770</v>
      </c>
      <c r="B19" s="7" t="s">
        <v>40</v>
      </c>
      <c r="C19" s="8"/>
      <c r="D19" s="16">
        <v>184.07</v>
      </c>
      <c r="E19" s="3"/>
      <c r="G19" s="4">
        <v>43922</v>
      </c>
      <c r="H19" s="3"/>
      <c r="I19" s="3"/>
      <c r="J19" s="3"/>
      <c r="K19" s="3"/>
    </row>
    <row r="20" spans="1:11" ht="15.75" thickBot="1" x14ac:dyDescent="0.3">
      <c r="A20" s="3"/>
      <c r="B20" s="3" t="s">
        <v>24</v>
      </c>
      <c r="C20" s="5">
        <v>53</v>
      </c>
      <c r="D20" s="12"/>
      <c r="E20" s="3"/>
      <c r="G20" s="14"/>
      <c r="H20" s="14"/>
      <c r="I20" s="14"/>
      <c r="J20" s="14"/>
      <c r="K20" s="15">
        <v>14254.75</v>
      </c>
    </row>
    <row r="21" spans="1:11" ht="15.75" thickTop="1" x14ac:dyDescent="0.25">
      <c r="A21" s="3"/>
      <c r="B21" s="3" t="s">
        <v>25</v>
      </c>
      <c r="C21" s="5">
        <v>101</v>
      </c>
      <c r="D21" s="12"/>
      <c r="E21" s="3"/>
    </row>
    <row r="22" spans="1:11" x14ac:dyDescent="0.25">
      <c r="A22" s="3"/>
      <c r="B22" s="3" t="s">
        <v>43</v>
      </c>
      <c r="C22" s="5"/>
      <c r="D22" s="12">
        <v>1156.5</v>
      </c>
      <c r="E22" s="3"/>
    </row>
    <row r="23" spans="1:11" x14ac:dyDescent="0.25">
      <c r="A23" s="3"/>
      <c r="B23" s="3" t="s">
        <v>26</v>
      </c>
      <c r="C23" s="5"/>
      <c r="D23" s="12">
        <v>200</v>
      </c>
      <c r="E23" s="3"/>
      <c r="G23" s="3" t="s">
        <v>47</v>
      </c>
      <c r="H23" s="3" t="s">
        <v>1</v>
      </c>
      <c r="I23" s="3" t="s">
        <v>35</v>
      </c>
      <c r="J23" s="3" t="s">
        <v>3</v>
      </c>
      <c r="K23" s="3" t="s">
        <v>46</v>
      </c>
    </row>
    <row r="24" spans="1:11" x14ac:dyDescent="0.25">
      <c r="A24" s="3"/>
      <c r="B24" s="7" t="s">
        <v>36</v>
      </c>
      <c r="C24" s="8">
        <v>696</v>
      </c>
      <c r="D24" s="12"/>
      <c r="E24" s="3"/>
      <c r="G24" s="4">
        <v>43952</v>
      </c>
      <c r="H24" s="3"/>
      <c r="I24" s="3"/>
      <c r="J24" s="3"/>
      <c r="K24" s="3"/>
    </row>
    <row r="25" spans="1:11" x14ac:dyDescent="0.25">
      <c r="A25" s="3"/>
      <c r="B25" s="7" t="s">
        <v>37</v>
      </c>
      <c r="C25" s="8">
        <v>187.7</v>
      </c>
      <c r="D25" s="12"/>
      <c r="E25" s="3"/>
      <c r="G25" s="3"/>
      <c r="H25" s="3"/>
      <c r="I25" s="3"/>
      <c r="J25" s="3"/>
      <c r="K25" s="3"/>
    </row>
    <row r="26" spans="1:11" ht="15.75" thickBot="1" x14ac:dyDescent="0.3">
      <c r="A26" s="3"/>
      <c r="B26" s="3" t="s">
        <v>27</v>
      </c>
      <c r="C26" s="5"/>
      <c r="D26" s="12">
        <v>233.91</v>
      </c>
      <c r="E26" s="3"/>
      <c r="G26" s="1"/>
      <c r="H26" s="1"/>
      <c r="I26" s="1"/>
      <c r="J26" s="1"/>
      <c r="K26" s="9">
        <v>14254.75</v>
      </c>
    </row>
    <row r="27" spans="1:11" ht="15.75" thickTop="1" x14ac:dyDescent="0.25">
      <c r="A27" s="3"/>
      <c r="B27" s="7" t="s">
        <v>39</v>
      </c>
      <c r="C27" s="8"/>
      <c r="D27" s="16">
        <v>20</v>
      </c>
      <c r="E27" s="3"/>
    </row>
    <row r="28" spans="1:11" x14ac:dyDescent="0.25">
      <c r="A28" s="3"/>
      <c r="B28" s="3" t="s">
        <v>28</v>
      </c>
      <c r="C28" s="5"/>
      <c r="D28" s="12">
        <v>96</v>
      </c>
      <c r="E28" s="3"/>
    </row>
    <row r="29" spans="1:11" x14ac:dyDescent="0.25">
      <c r="A29" s="3"/>
      <c r="B29" s="3" t="s">
        <v>29</v>
      </c>
      <c r="C29" s="5"/>
      <c r="D29" s="12">
        <v>696.8</v>
      </c>
      <c r="E29" s="3"/>
      <c r="G29" s="3" t="s">
        <v>47</v>
      </c>
      <c r="H29" s="3" t="s">
        <v>1</v>
      </c>
      <c r="I29" s="3" t="s">
        <v>35</v>
      </c>
      <c r="J29" s="3" t="s">
        <v>3</v>
      </c>
      <c r="K29" s="3" t="s">
        <v>46</v>
      </c>
    </row>
    <row r="30" spans="1:11" x14ac:dyDescent="0.25">
      <c r="A30" s="3"/>
      <c r="B30" s="3" t="s">
        <v>30</v>
      </c>
      <c r="C30" s="5"/>
      <c r="D30" s="12">
        <v>280</v>
      </c>
      <c r="E30" s="3"/>
      <c r="G30" s="4">
        <v>43983</v>
      </c>
      <c r="H30" s="3" t="s">
        <v>53</v>
      </c>
      <c r="I30" s="19"/>
      <c r="J30" s="10">
        <v>5000</v>
      </c>
      <c r="K30" s="3"/>
    </row>
    <row r="31" spans="1:11" x14ac:dyDescent="0.25">
      <c r="A31" s="3"/>
      <c r="B31" s="3" t="s">
        <v>31</v>
      </c>
      <c r="C31" s="5"/>
      <c r="D31" s="12">
        <v>117.62</v>
      </c>
      <c r="E31" s="3"/>
      <c r="G31" s="3"/>
      <c r="H31" s="3" t="s">
        <v>54</v>
      </c>
      <c r="I31" s="19">
        <f>SUM(I17)</f>
        <v>0</v>
      </c>
      <c r="J31" s="10">
        <v>240</v>
      </c>
      <c r="K31" s="3"/>
    </row>
    <row r="32" spans="1:11" x14ac:dyDescent="0.25">
      <c r="A32" s="3"/>
      <c r="B32" s="3" t="s">
        <v>32</v>
      </c>
      <c r="C32" s="5">
        <v>1532.5</v>
      </c>
      <c r="D32" s="11"/>
      <c r="E32" s="3"/>
      <c r="G32" s="20"/>
      <c r="H32" s="20"/>
      <c r="I32" s="21"/>
      <c r="J32" s="22"/>
      <c r="K32" s="20"/>
    </row>
    <row r="33" spans="1:11" ht="15.75" thickBot="1" x14ac:dyDescent="0.3">
      <c r="A33" s="3"/>
      <c r="B33" s="3" t="s">
        <v>33</v>
      </c>
      <c r="C33" s="3"/>
      <c r="D33" s="12">
        <v>715.64</v>
      </c>
      <c r="E33" s="3"/>
      <c r="G33" s="1"/>
      <c r="H33" s="1"/>
      <c r="I33" s="18">
        <f>SUM(I21)</f>
        <v>0</v>
      </c>
      <c r="J33" s="18">
        <f ca="1">SUM(J30:J34)</f>
        <v>5240</v>
      </c>
      <c r="K33" s="9">
        <f>14254.75-5240</f>
        <v>9014.75</v>
      </c>
    </row>
    <row r="34" spans="1:11" ht="15.75" thickTop="1" x14ac:dyDescent="0.25">
      <c r="A34" s="3"/>
      <c r="B34" s="3"/>
      <c r="C34" s="5"/>
      <c r="D34" s="12"/>
      <c r="E34" s="3"/>
      <c r="G34" s="23"/>
      <c r="H34" s="23"/>
      <c r="I34" s="24"/>
      <c r="J34" s="23"/>
      <c r="K34" s="23"/>
    </row>
    <row r="35" spans="1:11" ht="15.75" thickBot="1" x14ac:dyDescent="0.3">
      <c r="A35" s="1"/>
      <c r="B35" s="1"/>
      <c r="C35" s="2">
        <f>SUM(C19:C34)</f>
        <v>2570.1999999999998</v>
      </c>
      <c r="D35" s="2">
        <f>SUM(D19:D34)</f>
        <v>3700.5399999999995</v>
      </c>
      <c r="E35" s="10">
        <f>16050.46-3700.54+2570.2</f>
        <v>14920.119999999999</v>
      </c>
    </row>
    <row r="36" spans="1:11" ht="15.75" thickTop="1" x14ac:dyDescent="0.25">
      <c r="G36" s="3" t="s">
        <v>57</v>
      </c>
      <c r="H36" s="3" t="s">
        <v>1</v>
      </c>
      <c r="I36" s="3" t="s">
        <v>35</v>
      </c>
      <c r="J36" s="3" t="s">
        <v>3</v>
      </c>
      <c r="K36" s="3" t="s">
        <v>46</v>
      </c>
    </row>
    <row r="37" spans="1:11" x14ac:dyDescent="0.25">
      <c r="A37" s="3" t="s">
        <v>4</v>
      </c>
      <c r="B37" s="3" t="s">
        <v>1</v>
      </c>
      <c r="C37" s="3" t="s">
        <v>2</v>
      </c>
      <c r="D37" s="11" t="s">
        <v>3</v>
      </c>
      <c r="E37" s="13" t="s">
        <v>45</v>
      </c>
      <c r="G37" s="4">
        <v>44013</v>
      </c>
      <c r="H37" s="3" t="s">
        <v>58</v>
      </c>
      <c r="I37" s="3"/>
      <c r="J37" s="10">
        <v>189.47</v>
      </c>
      <c r="K37" s="10"/>
    </row>
    <row r="38" spans="1:11" x14ac:dyDescent="0.25">
      <c r="A38" s="4">
        <v>43800</v>
      </c>
      <c r="B38" s="3" t="s">
        <v>13</v>
      </c>
      <c r="C38" s="5">
        <v>1671</v>
      </c>
      <c r="D38" s="12"/>
      <c r="E38" s="3"/>
      <c r="G38" s="3"/>
      <c r="H38" s="3"/>
      <c r="I38" s="3"/>
      <c r="J38" s="10"/>
      <c r="K38" s="10"/>
    </row>
    <row r="39" spans="1:11" ht="15.75" thickBot="1" x14ac:dyDescent="0.3">
      <c r="A39" s="3"/>
      <c r="B39" s="3" t="s">
        <v>14</v>
      </c>
      <c r="C39" s="5"/>
      <c r="D39" s="12">
        <v>1440</v>
      </c>
      <c r="E39" s="3"/>
      <c r="G39" s="1"/>
      <c r="H39" s="1"/>
      <c r="I39" s="1"/>
      <c r="J39" s="9">
        <f>SUM(J37:J38)</f>
        <v>189.47</v>
      </c>
      <c r="K39" s="9">
        <f>9014.75-189.47</f>
        <v>8825.2800000000007</v>
      </c>
    </row>
    <row r="40" spans="1:11" ht="15.75" thickTop="1" x14ac:dyDescent="0.25">
      <c r="A40" s="3"/>
      <c r="B40" s="3" t="s">
        <v>15</v>
      </c>
      <c r="C40" s="5">
        <v>1740</v>
      </c>
      <c r="D40" s="12"/>
      <c r="E40" s="3"/>
    </row>
    <row r="41" spans="1:11" x14ac:dyDescent="0.25">
      <c r="A41" s="3"/>
      <c r="B41" s="3" t="s">
        <v>16</v>
      </c>
      <c r="C41" s="5"/>
      <c r="D41" s="12">
        <v>4.45</v>
      </c>
      <c r="E41" s="3"/>
      <c r="G41" s="3" t="s">
        <v>47</v>
      </c>
      <c r="H41" s="3" t="s">
        <v>1</v>
      </c>
      <c r="I41" s="3" t="s">
        <v>35</v>
      </c>
      <c r="J41" s="3" t="s">
        <v>3</v>
      </c>
      <c r="K41" s="3" t="s">
        <v>46</v>
      </c>
    </row>
    <row r="42" spans="1:11" x14ac:dyDescent="0.25">
      <c r="A42" s="3"/>
      <c r="B42" s="3" t="s">
        <v>17</v>
      </c>
      <c r="C42" s="5"/>
      <c r="D42" s="12">
        <v>34.11</v>
      </c>
      <c r="E42" s="3"/>
      <c r="G42" s="4">
        <v>44044</v>
      </c>
      <c r="H42" s="3" t="s">
        <v>62</v>
      </c>
      <c r="I42" s="3"/>
      <c r="J42" s="10">
        <v>127.5</v>
      </c>
      <c r="K42" s="10"/>
    </row>
    <row r="43" spans="1:11" x14ac:dyDescent="0.25">
      <c r="A43" s="3"/>
      <c r="B43" s="3" t="s">
        <v>18</v>
      </c>
      <c r="C43" s="5">
        <v>450</v>
      </c>
      <c r="D43" s="12"/>
      <c r="E43" s="3"/>
      <c r="G43" s="3"/>
      <c r="H43" s="3"/>
      <c r="I43" s="3"/>
      <c r="J43" s="10"/>
      <c r="K43" s="10"/>
    </row>
    <row r="44" spans="1:11" ht="15.75" thickBot="1" x14ac:dyDescent="0.3">
      <c r="A44" s="3"/>
      <c r="B44" s="3" t="s">
        <v>19</v>
      </c>
      <c r="C44" s="5"/>
      <c r="D44" s="12">
        <v>67.069999999999993</v>
      </c>
      <c r="E44" s="3"/>
      <c r="G44" s="1"/>
      <c r="H44" s="1"/>
      <c r="I44" s="1"/>
      <c r="J44" s="9">
        <f>SUM(J42:J43)</f>
        <v>127.5</v>
      </c>
      <c r="K44" s="9">
        <f>8825.28-127.5</f>
        <v>8697.7800000000007</v>
      </c>
    </row>
    <row r="45" spans="1:11" ht="15.75" thickTop="1" x14ac:dyDescent="0.25">
      <c r="A45" s="3"/>
      <c r="B45" s="3" t="s">
        <v>20</v>
      </c>
      <c r="C45" s="5"/>
      <c r="D45" s="12">
        <v>582</v>
      </c>
      <c r="E45" s="3"/>
    </row>
    <row r="46" spans="1:11" x14ac:dyDescent="0.25">
      <c r="A46" s="3"/>
      <c r="B46" s="3" t="s">
        <v>21</v>
      </c>
      <c r="C46" s="5"/>
      <c r="D46" s="12">
        <v>35.99</v>
      </c>
      <c r="E46" s="3"/>
      <c r="G46" t="s">
        <v>59</v>
      </c>
      <c r="K46" s="25">
        <v>8697.7800000000007</v>
      </c>
    </row>
    <row r="47" spans="1:11" x14ac:dyDescent="0.25">
      <c r="A47" s="3"/>
      <c r="B47" s="3" t="s">
        <v>22</v>
      </c>
      <c r="C47" s="5"/>
      <c r="D47" s="12">
        <v>100</v>
      </c>
      <c r="E47" s="3"/>
    </row>
    <row r="48" spans="1:11" x14ac:dyDescent="0.25">
      <c r="A48" s="3"/>
      <c r="B48" s="3" t="s">
        <v>23</v>
      </c>
      <c r="C48" s="5"/>
      <c r="D48" s="12">
        <v>825</v>
      </c>
      <c r="E48" s="3"/>
      <c r="G48" t="s">
        <v>60</v>
      </c>
      <c r="K48" s="25">
        <v>2111.16</v>
      </c>
    </row>
    <row r="49" spans="1:5" x14ac:dyDescent="0.25">
      <c r="A49" s="3"/>
      <c r="B49" s="3"/>
      <c r="C49" s="5"/>
      <c r="D49" s="12"/>
      <c r="E49" s="3"/>
    </row>
    <row r="50" spans="1:5" ht="15.75" thickBot="1" x14ac:dyDescent="0.3">
      <c r="A50" s="1"/>
      <c r="B50" s="1"/>
      <c r="C50" s="2">
        <f>SUM(C38:C49)</f>
        <v>3861</v>
      </c>
      <c r="D50" s="2">
        <f>SUM(D39:D49)</f>
        <v>3088.62</v>
      </c>
      <c r="E50" s="15">
        <f>14920.12-3088.62+3861</f>
        <v>15692.5</v>
      </c>
    </row>
    <row r="51" spans="1:5" ht="15.75" thickTop="1" x14ac:dyDescent="0.25"/>
    <row r="52" spans="1:5" x14ac:dyDescent="0.25">
      <c r="A52" s="3" t="s">
        <v>4</v>
      </c>
      <c r="B52" s="3" t="s">
        <v>1</v>
      </c>
      <c r="C52" s="3" t="s">
        <v>2</v>
      </c>
      <c r="D52" s="11" t="s">
        <v>3</v>
      </c>
      <c r="E52" s="13" t="s">
        <v>45</v>
      </c>
    </row>
    <row r="53" spans="1:5" x14ac:dyDescent="0.25">
      <c r="A53" s="4">
        <v>43831</v>
      </c>
      <c r="B53" s="3" t="s">
        <v>5</v>
      </c>
      <c r="C53" s="5"/>
      <c r="D53" s="12">
        <v>898.84</v>
      </c>
      <c r="E53" s="3"/>
    </row>
    <row r="54" spans="1:5" x14ac:dyDescent="0.25">
      <c r="A54" s="3"/>
      <c r="B54" s="3" t="s">
        <v>6</v>
      </c>
      <c r="C54" s="5"/>
      <c r="D54" s="12">
        <v>110</v>
      </c>
      <c r="E54" s="3"/>
    </row>
    <row r="55" spans="1:5" x14ac:dyDescent="0.25">
      <c r="A55" s="3"/>
      <c r="B55" s="3" t="s">
        <v>7</v>
      </c>
      <c r="C55" s="5">
        <v>61.5</v>
      </c>
      <c r="D55" s="12"/>
      <c r="E55" s="3"/>
    </row>
    <row r="56" spans="1:5" x14ac:dyDescent="0.25">
      <c r="A56" s="3"/>
      <c r="B56" s="3" t="s">
        <v>8</v>
      </c>
      <c r="C56" s="5"/>
      <c r="D56" s="12">
        <v>75.400000000000006</v>
      </c>
      <c r="E56" s="3"/>
    </row>
    <row r="57" spans="1:5" x14ac:dyDescent="0.25">
      <c r="A57" s="3"/>
      <c r="B57" s="3" t="s">
        <v>9</v>
      </c>
      <c r="C57" s="5"/>
      <c r="D57" s="12">
        <v>65.36</v>
      </c>
      <c r="E57" s="3"/>
    </row>
    <row r="58" spans="1:5" x14ac:dyDescent="0.25">
      <c r="A58" s="3"/>
      <c r="B58" s="3" t="s">
        <v>10</v>
      </c>
      <c r="C58" s="5">
        <v>913.87</v>
      </c>
      <c r="D58" s="12"/>
      <c r="E58" s="3"/>
    </row>
    <row r="59" spans="1:5" x14ac:dyDescent="0.25">
      <c r="A59" s="3"/>
      <c r="B59" s="3" t="s">
        <v>11</v>
      </c>
      <c r="C59" s="3"/>
      <c r="D59" s="12">
        <v>360</v>
      </c>
      <c r="E59" s="3"/>
    </row>
    <row r="60" spans="1:5" x14ac:dyDescent="0.25">
      <c r="A60" s="3"/>
      <c r="B60" s="3" t="s">
        <v>7</v>
      </c>
      <c r="C60" s="5">
        <v>39</v>
      </c>
      <c r="D60" s="12"/>
      <c r="E60" s="3"/>
    </row>
    <row r="61" spans="1:5" x14ac:dyDescent="0.25">
      <c r="A61" s="3"/>
      <c r="B61" s="3" t="s">
        <v>12</v>
      </c>
      <c r="C61" s="5"/>
      <c r="D61" s="12">
        <v>46.68</v>
      </c>
      <c r="E61" s="3"/>
    </row>
    <row r="62" spans="1:5" x14ac:dyDescent="0.25">
      <c r="A62" s="3"/>
      <c r="B62" s="3"/>
      <c r="C62" s="5"/>
      <c r="D62" s="12"/>
      <c r="E62" s="3"/>
    </row>
    <row r="63" spans="1:5" ht="15.75" thickBot="1" x14ac:dyDescent="0.3">
      <c r="A63" s="1"/>
      <c r="B63" s="1"/>
      <c r="C63" s="2">
        <f ca="1">SUM(C53:C66)</f>
        <v>1014.37</v>
      </c>
      <c r="D63" s="2">
        <f ca="1">SUM(D53:D66)</f>
        <v>1556.28</v>
      </c>
      <c r="E63" s="6">
        <v>15150.59</v>
      </c>
    </row>
    <row r="64" spans="1:5" ht="15.75" thickTop="1" x14ac:dyDescent="0.25"/>
    <row r="65" spans="1:5" x14ac:dyDescent="0.25">
      <c r="A65" s="3" t="s">
        <v>4</v>
      </c>
      <c r="B65" s="3" t="s">
        <v>1</v>
      </c>
      <c r="C65" s="3" t="s">
        <v>2</v>
      </c>
      <c r="D65" s="11" t="s">
        <v>3</v>
      </c>
      <c r="E65" s="13" t="s">
        <v>45</v>
      </c>
    </row>
    <row r="66" spans="1:5" x14ac:dyDescent="0.25">
      <c r="A66" s="4">
        <v>43862</v>
      </c>
      <c r="B66" s="3" t="s">
        <v>44</v>
      </c>
      <c r="C66" s="10"/>
      <c r="D66" s="17">
        <v>500</v>
      </c>
      <c r="E66" s="3"/>
    </row>
    <row r="67" spans="1:5" x14ac:dyDescent="0.25">
      <c r="A67" s="3"/>
      <c r="B67" s="3" t="s">
        <v>7</v>
      </c>
      <c r="C67" s="10">
        <v>70</v>
      </c>
      <c r="D67" s="17"/>
      <c r="E67" s="3"/>
    </row>
    <row r="68" spans="1:5" x14ac:dyDescent="0.25">
      <c r="A68" s="3"/>
      <c r="B68" s="3" t="s">
        <v>38</v>
      </c>
      <c r="C68" s="10"/>
      <c r="D68" s="17">
        <v>318</v>
      </c>
      <c r="E68" s="3"/>
    </row>
    <row r="69" spans="1:5" ht="15.75" thickBot="1" x14ac:dyDescent="0.3">
      <c r="A69" s="1"/>
      <c r="B69" s="1"/>
      <c r="C69" s="9">
        <f>SUM(C66:C68)</f>
        <v>70</v>
      </c>
      <c r="D69" s="9">
        <f>SUM(D66:D68)</f>
        <v>818</v>
      </c>
      <c r="E69" s="15">
        <f>15150.59+70-818</f>
        <v>14402.59</v>
      </c>
    </row>
    <row r="70" spans="1:5" ht="15.75" thickTop="1" x14ac:dyDescent="0.25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Profitable Events</vt:lpstr>
      <vt:lpstr>FOCHS Accounts 2019-2020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Moyses</dc:creator>
  <cp:lastModifiedBy>James Moyses</cp:lastModifiedBy>
  <cp:lastPrinted>2020-02-03T14:00:37Z</cp:lastPrinted>
  <dcterms:created xsi:type="dcterms:W3CDTF">2020-02-03T13:17:56Z</dcterms:created>
  <dcterms:modified xsi:type="dcterms:W3CDTF">2020-09-30T12:25:25Z</dcterms:modified>
</cp:coreProperties>
</file>